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AM-SPAM\CLAM\50 Student Financials\50.50 Financial Aid\"/>
    </mc:Choice>
  </mc:AlternateContent>
  <xr:revisionPtr revIDLastSave="0" documentId="13_ncr:1_{72082CC0-D961-4259-A487-9CAFBAFE5D47}" xr6:coauthVersionLast="47" xr6:coauthVersionMax="47" xr10:uidLastSave="{00000000-0000-0000-0000-000000000000}"/>
  <bookViews>
    <workbookView xWindow="-108" yWindow="-108" windowWidth="23256" windowHeight="12720" xr2:uid="{47C07F7A-5C04-473C-BEAE-15C97AAB509C}"/>
  </bookViews>
  <sheets>
    <sheet name="Financial Ai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P38" i="1"/>
  <c r="P54" i="1"/>
  <c r="Q54" i="1" s="1"/>
  <c r="O39" i="1"/>
  <c r="P31" i="1"/>
  <c r="O31" i="1"/>
  <c r="Q31" i="1" s="1"/>
  <c r="P47" i="1"/>
  <c r="O47" i="1"/>
  <c r="Q47" i="1" s="1"/>
  <c r="P33" i="1"/>
  <c r="O33" i="1"/>
  <c r="G27" i="1"/>
  <c r="H28" i="1" s="1"/>
  <c r="H25" i="1"/>
  <c r="P16" i="1"/>
  <c r="O16" i="1"/>
  <c r="O22" i="1"/>
  <c r="O19" i="1"/>
  <c r="P19" i="1"/>
  <c r="O20" i="1"/>
  <c r="P20" i="1"/>
  <c r="O21" i="1"/>
  <c r="P21" i="1"/>
  <c r="P9" i="1"/>
  <c r="O6" i="1"/>
  <c r="O4" i="1"/>
  <c r="O15" i="1"/>
  <c r="O30" i="1"/>
  <c r="O45" i="1"/>
  <c r="O46" i="1"/>
  <c r="P46" i="1"/>
  <c r="O49" i="1"/>
  <c r="O50" i="1"/>
  <c r="P50" i="1"/>
  <c r="O51" i="1"/>
  <c r="P51" i="1"/>
  <c r="O52" i="1"/>
  <c r="P52" i="1"/>
  <c r="O53" i="1"/>
  <c r="P53" i="1"/>
  <c r="O55" i="1"/>
  <c r="P45" i="1"/>
  <c r="O35" i="1"/>
  <c r="O34" i="1"/>
  <c r="O32" i="1"/>
  <c r="P32" i="1"/>
  <c r="P34" i="1"/>
  <c r="P35" i="1"/>
  <c r="O36" i="1"/>
  <c r="P36" i="1"/>
  <c r="P37" i="1"/>
  <c r="O38" i="1"/>
  <c r="P30" i="1"/>
  <c r="O17" i="1"/>
  <c r="P17" i="1"/>
  <c r="O18" i="1"/>
  <c r="P18" i="1"/>
  <c r="P22" i="1"/>
  <c r="O23" i="1"/>
  <c r="P23" i="1"/>
  <c r="O24" i="1"/>
  <c r="P15" i="1"/>
  <c r="O9" i="1"/>
  <c r="O8" i="1"/>
  <c r="P7" i="1"/>
  <c r="O7" i="1"/>
  <c r="P6" i="1"/>
  <c r="P5" i="1"/>
  <c r="O5" i="1"/>
  <c r="P4" i="1"/>
  <c r="G48" i="1" l="1"/>
  <c r="P55" i="1"/>
  <c r="Q55" i="1" s="1"/>
  <c r="P39" i="1"/>
  <c r="Q38" i="1"/>
  <c r="H49" i="1"/>
  <c r="P49" i="1" s="1"/>
  <c r="Q49" i="1" s="1"/>
  <c r="Q33" i="1"/>
  <c r="P8" i="1"/>
  <c r="Q8" i="1" s="1"/>
  <c r="P24" i="1"/>
  <c r="Q24" i="1" s="1"/>
  <c r="Q19" i="1"/>
  <c r="Q16" i="1"/>
  <c r="Q20" i="1"/>
  <c r="Q21" i="1"/>
  <c r="Q37" i="1"/>
  <c r="Q53" i="1"/>
  <c r="Q32" i="1"/>
  <c r="Q52" i="1"/>
  <c r="Q45" i="1"/>
  <c r="Q51" i="1"/>
  <c r="Q6" i="1"/>
  <c r="Q46" i="1"/>
  <c r="Q23" i="1"/>
  <c r="Q18" i="1"/>
  <c r="Q50" i="1"/>
  <c r="Q36" i="1"/>
  <c r="Q17" i="1"/>
  <c r="Q22" i="1"/>
  <c r="Q5" i="1"/>
  <c r="Q9" i="1"/>
  <c r="Q15" i="1"/>
  <c r="Q34" i="1"/>
  <c r="Q7" i="1"/>
  <c r="O10" i="1"/>
  <c r="Q39" i="1"/>
  <c r="Q4" i="1"/>
  <c r="Q35" i="1"/>
  <c r="O40" i="1"/>
  <c r="P40" i="1"/>
  <c r="Q30" i="1"/>
  <c r="O25" i="1"/>
  <c r="G51" i="1" l="1"/>
  <c r="O48" i="1"/>
  <c r="P10" i="1"/>
  <c r="P25" i="1"/>
  <c r="Q25" i="1"/>
  <c r="Q10" i="1"/>
  <c r="Q40" i="1"/>
  <c r="H52" i="1" l="1"/>
  <c r="P48" i="1" s="1"/>
  <c r="O54" i="1"/>
  <c r="O56" i="1" l="1"/>
  <c r="Q48" i="1"/>
  <c r="P56" i="1"/>
  <c r="Q56" i="1" l="1"/>
</calcChain>
</file>

<file path=xl/sharedStrings.xml><?xml version="1.0" encoding="utf-8"?>
<sst xmlns="http://schemas.openxmlformats.org/spreadsheetml/2006/main" count="166" uniqueCount="69">
  <si>
    <t>Fin Aid Payment w/ refund</t>
  </si>
  <si>
    <t>Chartstring</t>
  </si>
  <si>
    <t>Action</t>
  </si>
  <si>
    <t>Account</t>
  </si>
  <si>
    <t>DR</t>
  </si>
  <si>
    <t>CR</t>
  </si>
  <si>
    <t>Fund</t>
  </si>
  <si>
    <t>AI</t>
  </si>
  <si>
    <t>Class</t>
  </si>
  <si>
    <t>Dept</t>
  </si>
  <si>
    <t>Charges</t>
  </si>
  <si>
    <t>1011010</t>
  </si>
  <si>
    <t>ddddd</t>
  </si>
  <si>
    <t>4000020</t>
  </si>
  <si>
    <t>Z61</t>
  </si>
  <si>
    <t>5020xxx</t>
  </si>
  <si>
    <t>FA Applied</t>
  </si>
  <si>
    <t>Payment</t>
  </si>
  <si>
    <t>1000070</t>
  </si>
  <si>
    <t>Line="nnnnn"</t>
  </si>
  <si>
    <t>Eg "37385"</t>
  </si>
  <si>
    <t>2000030</t>
  </si>
  <si>
    <t>CEMLI E-214</t>
  </si>
  <si>
    <t>Custom Adj</t>
  </si>
  <si>
    <t>Line="100nnnnn"</t>
  </si>
  <si>
    <t>Eg "10037385"</t>
  </si>
  <si>
    <t>CEMLI E-218</t>
  </si>
  <si>
    <t>(2nd Journal Set)</t>
  </si>
  <si>
    <t>Refund</t>
  </si>
  <si>
    <t>Check Payment</t>
  </si>
  <si>
    <t>5b</t>
  </si>
  <si>
    <t>Voucher</t>
  </si>
  <si>
    <t>2000010</t>
  </si>
  <si>
    <t>5c</t>
  </si>
  <si>
    <t>BankMobile</t>
  </si>
  <si>
    <t>BankMobile (Higher One) Refund</t>
  </si>
  <si>
    <t>5d</t>
  </si>
  <si>
    <t>Custom SJS</t>
  </si>
  <si>
    <t>Net</t>
  </si>
  <si>
    <t>2000015</t>
  </si>
  <si>
    <t>Proof of Balance/Net Transactions</t>
  </si>
  <si>
    <t>Simplified Transactions</t>
  </si>
  <si>
    <t>(Cash Balancing)</t>
  </si>
  <si>
    <t>AP Check</t>
  </si>
  <si>
    <t>5e</t>
  </si>
  <si>
    <t>Credit Card Refund</t>
  </si>
  <si>
    <t>Credit Card</t>
  </si>
  <si>
    <t>AP Refund</t>
  </si>
  <si>
    <t>(Item Type 59*000)</t>
  </si>
  <si>
    <t>5a</t>
  </si>
  <si>
    <t>Bill Fin Aid Agency</t>
  </si>
  <si>
    <t>Receivable</t>
  </si>
  <si>
    <t>402xxxx</t>
  </si>
  <si>
    <t>10101xx</t>
  </si>
  <si>
    <t>Fin Aid Agency Pmt</t>
  </si>
  <si>
    <t>Cash</t>
  </si>
  <si>
    <t>Fin Aid Rev</t>
  </si>
  <si>
    <t xml:space="preserve">Charges, FA Pmt, AP Refund and Billing </t>
  </si>
  <si>
    <t>Charges, FA Pmt and AP Refund By Fund</t>
  </si>
  <si>
    <t>Charges, FA Pmt and AP Refund By Account</t>
  </si>
  <si>
    <t>Charges, FA Pmt and BM Refund By Account</t>
  </si>
  <si>
    <t>6a</t>
  </si>
  <si>
    <t>6b</t>
  </si>
  <si>
    <t>Tuition Chge DR</t>
  </si>
  <si>
    <t>Tuition Chge CR</t>
  </si>
  <si>
    <t>Fee Chge DR</t>
  </si>
  <si>
    <t>1011020</t>
  </si>
  <si>
    <t>Fee Chge CR</t>
  </si>
  <si>
    <t>4000050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</si>
</sst>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1"/>
      <color theme="0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8"/>
      <color theme="1"/>
      <name val="Century Gothic"/>
      <family val="2"/>
    </font>
    <font>
      <sz val="11"/>
      <color rgb="FF0000FF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2" borderId="1" xfId="0" applyFont="1" applyFill="1" applyBorder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0" fontId="7" fillId="2" borderId="0" xfId="0" applyFont="1" applyFill="1" applyAlignment="1">
      <alignment horizontal="center"/>
    </xf>
    <xf numFmtId="0" fontId="8" fillId="0" borderId="3" xfId="0" applyFont="1" applyBorder="1"/>
    <xf numFmtId="0" fontId="2" fillId="0" borderId="4" xfId="0" applyFont="1" applyBorder="1"/>
    <xf numFmtId="49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44" fontId="2" fillId="0" borderId="5" xfId="2" applyFont="1" applyBorder="1"/>
    <xf numFmtId="0" fontId="2" fillId="0" borderId="6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right"/>
    </xf>
    <xf numFmtId="0" fontId="8" fillId="0" borderId="7" xfId="0" applyFont="1" applyBorder="1"/>
    <xf numFmtId="0" fontId="2" fillId="0" borderId="8" xfId="0" applyFont="1" applyBorder="1"/>
    <xf numFmtId="0" fontId="2" fillId="0" borderId="0" xfId="0" applyFont="1" applyAlignment="1">
      <alignment horizontal="right"/>
    </xf>
    <xf numFmtId="43" fontId="2" fillId="0" borderId="0" xfId="1" applyFont="1" applyBorder="1"/>
    <xf numFmtId="0" fontId="2" fillId="0" borderId="9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2" fillId="0" borderId="9" xfId="2" applyFont="1" applyBorder="1"/>
    <xf numFmtId="43" fontId="2" fillId="0" borderId="9" xfId="1" applyFont="1" applyBorder="1"/>
    <xf numFmtId="0" fontId="8" fillId="0" borderId="10" xfId="0" applyFont="1" applyBorder="1"/>
    <xf numFmtId="0" fontId="2" fillId="0" borderId="11" xfId="0" applyFont="1" applyBorder="1"/>
    <xf numFmtId="49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43" fontId="2" fillId="0" borderId="12" xfId="1" applyFont="1" applyBorder="1"/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3" fontId="3" fillId="0" borderId="13" xfId="1" applyFont="1" applyBorder="1"/>
    <xf numFmtId="0" fontId="2" fillId="0" borderId="5" xfId="0" applyFont="1" applyBorder="1"/>
    <xf numFmtId="0" fontId="9" fillId="0" borderId="0" xfId="0" applyFont="1" applyAlignment="1">
      <alignment horizontal="left" vertical="top"/>
    </xf>
    <xf numFmtId="43" fontId="3" fillId="0" borderId="13" xfId="0" applyNumberFormat="1" applyFont="1" applyBorder="1"/>
    <xf numFmtId="43" fontId="2" fillId="0" borderId="2" xfId="1" applyFont="1" applyBorder="1"/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4" fontId="2" fillId="0" borderId="0" xfId="2" applyFont="1" applyBorder="1"/>
    <xf numFmtId="0" fontId="8" fillId="0" borderId="0" xfId="0" applyFont="1"/>
    <xf numFmtId="0" fontId="7" fillId="0" borderId="0" xfId="0" applyFont="1"/>
    <xf numFmtId="0" fontId="4" fillId="0" borderId="5" xfId="0" applyFont="1" applyBorder="1"/>
    <xf numFmtId="0" fontId="2" fillId="0" borderId="14" xfId="0" applyFont="1" applyBorder="1" applyAlignment="1">
      <alignment horizontal="center"/>
    </xf>
    <xf numFmtId="43" fontId="2" fillId="0" borderId="15" xfId="1" applyFont="1" applyBorder="1"/>
    <xf numFmtId="0" fontId="3" fillId="0" borderId="14" xfId="0" applyFont="1" applyBorder="1" applyAlignment="1">
      <alignment horizontal="center"/>
    </xf>
    <xf numFmtId="43" fontId="3" fillId="0" borderId="0" xfId="1" applyFont="1" applyBorder="1"/>
    <xf numFmtId="0" fontId="2" fillId="0" borderId="14" xfId="0" applyFont="1" applyBorder="1"/>
    <xf numFmtId="43" fontId="3" fillId="0" borderId="16" xfId="0" applyNumberFormat="1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43" fontId="3" fillId="0" borderId="16" xfId="1" applyFont="1" applyBorder="1"/>
    <xf numFmtId="49" fontId="2" fillId="0" borderId="14" xfId="0" applyNumberFormat="1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2" borderId="20" xfId="0" applyFont="1" applyFill="1" applyBorder="1"/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6" xfId="0" applyFont="1" applyFill="1" applyBorder="1"/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5" fillId="2" borderId="26" xfId="0" applyFont="1" applyFill="1" applyBorder="1"/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D1A11-29FB-4B32-8D94-7DE6B7F52DF7}">
  <dimension ref="A1:Y57"/>
  <sheetViews>
    <sheetView tabSelected="1" zoomScaleNormal="100" workbookViewId="0">
      <selection activeCell="Q38" sqref="Q38"/>
    </sheetView>
  </sheetViews>
  <sheetFormatPr defaultRowHeight="13.8" x14ac:dyDescent="0.25"/>
  <cols>
    <col min="1" max="1" width="19.33203125" style="1" bestFit="1" customWidth="1"/>
    <col min="2" max="2" width="4.44140625" style="1" customWidth="1"/>
    <col min="3" max="3" width="15.5546875" style="1" customWidth="1"/>
    <col min="4" max="4" width="4.21875" style="1" customWidth="1"/>
    <col min="5" max="5" width="9" style="1" bestFit="1" customWidth="1"/>
    <col min="6" max="6" width="10.33203125" style="1" bestFit="1" customWidth="1"/>
    <col min="7" max="7" width="11.109375" style="1" bestFit="1" customWidth="1"/>
    <col min="8" max="8" width="9.21875" style="1" bestFit="1" customWidth="1"/>
    <col min="9" max="9" width="9" style="1" bestFit="1" customWidth="1"/>
    <col min="10" max="10" width="8.88671875" style="1"/>
    <col min="11" max="12" width="9" style="1" bestFit="1" customWidth="1"/>
    <col min="13" max="13" width="3.77734375" style="1" customWidth="1"/>
    <col min="14" max="14" width="10.21875" style="1" customWidth="1"/>
    <col min="15" max="16" width="11.6640625" style="1" customWidth="1"/>
    <col min="17" max="17" width="12.33203125" style="1" customWidth="1"/>
    <col min="18" max="18" width="9.77734375" style="1" customWidth="1"/>
    <col min="19" max="19" width="12.109375" style="1" customWidth="1"/>
    <col min="20" max="20" width="12" style="1" customWidth="1"/>
    <col min="21" max="21" width="4.21875" style="1" customWidth="1"/>
    <col min="22" max="22" width="9" style="1" bestFit="1" customWidth="1"/>
    <col min="23" max="23" width="10.33203125" style="1" bestFit="1" customWidth="1"/>
    <col min="24" max="25" width="11.109375" style="1" bestFit="1" customWidth="1"/>
    <col min="26" max="16384" width="8.88671875" style="1"/>
  </cols>
  <sheetData>
    <row r="1" spans="1:25" ht="14.4" thickBot="1" x14ac:dyDescent="0.3">
      <c r="A1" s="79" t="s">
        <v>41</v>
      </c>
      <c r="B1" s="79"/>
      <c r="C1" s="2"/>
      <c r="N1" s="78" t="s">
        <v>40</v>
      </c>
      <c r="O1" s="78"/>
      <c r="P1" s="78"/>
      <c r="Q1" s="78"/>
    </row>
    <row r="2" spans="1:25" ht="14.4" customHeight="1" x14ac:dyDescent="0.3">
      <c r="C2" s="80" t="s">
        <v>0</v>
      </c>
      <c r="D2" s="80"/>
      <c r="E2" s="80"/>
      <c r="F2" s="3"/>
      <c r="G2" s="3"/>
      <c r="H2" s="3"/>
      <c r="I2" s="81" t="s">
        <v>1</v>
      </c>
      <c r="J2" s="81"/>
      <c r="K2" s="81"/>
      <c r="L2" s="81"/>
      <c r="M2" s="3"/>
      <c r="N2" s="75" t="s">
        <v>58</v>
      </c>
      <c r="O2" s="76"/>
      <c r="P2" s="76"/>
      <c r="Q2" s="77"/>
      <c r="R2"/>
      <c r="S2"/>
      <c r="T2"/>
      <c r="U2"/>
      <c r="V2"/>
      <c r="W2"/>
      <c r="X2"/>
      <c r="Y2"/>
    </row>
    <row r="3" spans="1:25" ht="14.4" x14ac:dyDescent="0.3">
      <c r="A3" s="5"/>
      <c r="B3" s="5"/>
      <c r="C3" s="6" t="s">
        <v>2</v>
      </c>
      <c r="D3" s="7"/>
      <c r="E3" s="82" t="s">
        <v>3</v>
      </c>
      <c r="F3" s="82"/>
      <c r="G3" s="8" t="s">
        <v>4</v>
      </c>
      <c r="H3" s="8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3"/>
      <c r="N3" s="74"/>
      <c r="O3" s="72" t="s">
        <v>4</v>
      </c>
      <c r="P3" s="72" t="s">
        <v>5</v>
      </c>
      <c r="Q3" s="73" t="s">
        <v>38</v>
      </c>
      <c r="R3"/>
      <c r="S3"/>
      <c r="T3"/>
      <c r="U3"/>
      <c r="V3"/>
      <c r="W3"/>
      <c r="X3"/>
      <c r="Y3"/>
    </row>
    <row r="4" spans="1:25" ht="14.4" x14ac:dyDescent="0.3">
      <c r="A4" s="2" t="s">
        <v>10</v>
      </c>
      <c r="B4" s="1">
        <v>1</v>
      </c>
      <c r="C4" s="9" t="s">
        <v>63</v>
      </c>
      <c r="D4" s="10"/>
      <c r="E4" s="11" t="s">
        <v>11</v>
      </c>
      <c r="F4" s="12"/>
      <c r="G4" s="13">
        <v>94.5</v>
      </c>
      <c r="H4" s="14"/>
      <c r="I4" s="15">
        <v>149</v>
      </c>
      <c r="J4" s="16"/>
      <c r="K4" s="16">
        <v>509</v>
      </c>
      <c r="L4" s="17" t="s">
        <v>12</v>
      </c>
      <c r="M4" s="18"/>
      <c r="N4" s="51">
        <v>149</v>
      </c>
      <c r="O4" s="23">
        <f>SUMIF($I$4:$I$38,$N4,$G$4:$G$38)</f>
        <v>189</v>
      </c>
      <c r="P4" s="23">
        <f>SUMIF($I$4:$I$38,$N4,$H$4:$H$38)</f>
        <v>-189</v>
      </c>
      <c r="Q4" s="52">
        <f t="shared" ref="Q4:Q9" si="0">SUM(O4:P4)</f>
        <v>0</v>
      </c>
      <c r="R4"/>
      <c r="S4"/>
      <c r="T4"/>
      <c r="U4"/>
      <c r="V4"/>
      <c r="W4"/>
      <c r="X4"/>
      <c r="Y4"/>
    </row>
    <row r="5" spans="1:25" ht="14.4" x14ac:dyDescent="0.3">
      <c r="B5" s="1">
        <v>1</v>
      </c>
      <c r="C5" s="20" t="s">
        <v>63</v>
      </c>
      <c r="D5" s="21"/>
      <c r="E5" s="19" t="s">
        <v>11</v>
      </c>
      <c r="F5" s="22"/>
      <c r="G5" s="23">
        <v>3.5</v>
      </c>
      <c r="H5" s="24"/>
      <c r="I5" s="25">
        <v>860</v>
      </c>
      <c r="J5" s="18"/>
      <c r="K5" s="18">
        <v>279</v>
      </c>
      <c r="L5" s="26" t="s">
        <v>12</v>
      </c>
      <c r="M5" s="18"/>
      <c r="N5" s="51">
        <v>860</v>
      </c>
      <c r="O5" s="23">
        <f>SUMIF($I$4:$I$38,$N5,$G$4:$G$38)</f>
        <v>7</v>
      </c>
      <c r="P5" s="23">
        <f>SUMIF($I$4:$I$38,$N5,$H$4:$H$38)</f>
        <v>-7</v>
      </c>
      <c r="Q5" s="52">
        <f t="shared" si="0"/>
        <v>0</v>
      </c>
      <c r="R5"/>
      <c r="S5"/>
      <c r="T5"/>
      <c r="U5"/>
      <c r="V5"/>
      <c r="W5"/>
      <c r="X5"/>
      <c r="Y5"/>
    </row>
    <row r="6" spans="1:25" ht="14.4" x14ac:dyDescent="0.3">
      <c r="B6" s="1">
        <v>1</v>
      </c>
      <c r="C6" s="20" t="s">
        <v>63</v>
      </c>
      <c r="D6" s="21"/>
      <c r="E6" s="19" t="s">
        <v>11</v>
      </c>
      <c r="F6" s="22"/>
      <c r="G6" s="23">
        <v>2</v>
      </c>
      <c r="H6" s="24"/>
      <c r="I6" s="25">
        <v>561</v>
      </c>
      <c r="J6" s="18" t="s">
        <v>14</v>
      </c>
      <c r="K6" s="18">
        <v>288</v>
      </c>
      <c r="L6" s="26" t="s">
        <v>12</v>
      </c>
      <c r="M6" s="18"/>
      <c r="N6" s="51">
        <v>561</v>
      </c>
      <c r="O6" s="23">
        <f>SUMIF($I$4:$I$38,$N6,$G$4:$G$38)</f>
        <v>4</v>
      </c>
      <c r="P6" s="23">
        <f>SUMIF($I$4:$I$38,$N6,$H$4:$H$38)</f>
        <v>-4</v>
      </c>
      <c r="Q6" s="52">
        <f t="shared" si="0"/>
        <v>0</v>
      </c>
      <c r="R6"/>
      <c r="S6"/>
      <c r="T6"/>
      <c r="U6"/>
      <c r="V6"/>
      <c r="W6"/>
      <c r="X6"/>
      <c r="Y6"/>
    </row>
    <row r="7" spans="1:25" ht="14.4" x14ac:dyDescent="0.3">
      <c r="B7" s="1">
        <v>1</v>
      </c>
      <c r="C7" s="20" t="s">
        <v>65</v>
      </c>
      <c r="D7" s="21"/>
      <c r="E7" s="19" t="s">
        <v>66</v>
      </c>
      <c r="F7" s="22"/>
      <c r="G7" s="23">
        <v>10</v>
      </c>
      <c r="H7" s="24"/>
      <c r="I7" s="25">
        <v>148</v>
      </c>
      <c r="J7" s="18"/>
      <c r="K7" s="18">
        <v>508</v>
      </c>
      <c r="L7" s="26" t="s">
        <v>12</v>
      </c>
      <c r="M7" s="18"/>
      <c r="N7" s="53">
        <v>790</v>
      </c>
      <c r="O7" s="54">
        <f>SUMIF($I$4:$I$38,$N7,$G$4:$G$38)</f>
        <v>610</v>
      </c>
      <c r="P7" s="54">
        <f>SUMIF($I$4:$I$38,$N7,$H$4:$H$38)</f>
        <v>-610</v>
      </c>
      <c r="Q7" s="52">
        <f t="shared" si="0"/>
        <v>0</v>
      </c>
      <c r="R7"/>
      <c r="S7"/>
      <c r="T7"/>
      <c r="U7"/>
      <c r="V7"/>
      <c r="W7"/>
      <c r="X7"/>
      <c r="Y7"/>
    </row>
    <row r="8" spans="1:25" ht="14.4" x14ac:dyDescent="0.3">
      <c r="B8" s="1">
        <v>1</v>
      </c>
      <c r="C8" s="20" t="s">
        <v>64</v>
      </c>
      <c r="D8" s="21"/>
      <c r="E8" s="19"/>
      <c r="F8" s="19" t="s">
        <v>13</v>
      </c>
      <c r="H8" s="27">
        <v>-94.5</v>
      </c>
      <c r="I8" s="25">
        <v>149</v>
      </c>
      <c r="J8" s="18"/>
      <c r="K8" s="18">
        <v>509</v>
      </c>
      <c r="L8" s="26" t="s">
        <v>12</v>
      </c>
      <c r="M8" s="18"/>
      <c r="N8" s="51">
        <v>846</v>
      </c>
      <c r="O8" s="23">
        <f>SUMIF($I$4:$I$38,$N8,$G$4:$G$38)</f>
        <v>210</v>
      </c>
      <c r="P8" s="23">
        <f>SUMIF($I$4:$I$38,$N8,$H$4:$H$38)</f>
        <v>-210</v>
      </c>
      <c r="Q8" s="52">
        <f t="shared" si="0"/>
        <v>0</v>
      </c>
      <c r="R8"/>
      <c r="S8"/>
      <c r="T8"/>
      <c r="U8"/>
      <c r="V8"/>
      <c r="W8"/>
      <c r="X8"/>
      <c r="Y8"/>
    </row>
    <row r="9" spans="1:25" ht="14.4" x14ac:dyDescent="0.3">
      <c r="B9" s="1">
        <v>1</v>
      </c>
      <c r="C9" s="20" t="s">
        <v>64</v>
      </c>
      <c r="D9" s="21"/>
      <c r="E9" s="19"/>
      <c r="F9" s="19" t="s">
        <v>13</v>
      </c>
      <c r="H9" s="28">
        <v>-3.5</v>
      </c>
      <c r="I9" s="25">
        <v>860</v>
      </c>
      <c r="J9" s="18"/>
      <c r="K9" s="18">
        <v>279</v>
      </c>
      <c r="L9" s="26" t="s">
        <v>12</v>
      </c>
      <c r="M9" s="18"/>
      <c r="N9" s="51">
        <v>148</v>
      </c>
      <c r="O9" s="23">
        <f>SUMIF($I$4:$I$38,$N9,$G$4:$G$38)</f>
        <v>20</v>
      </c>
      <c r="P9" s="23">
        <f>SUMIF($I$4:$I$38,$N9,$H$4:$H$38)</f>
        <v>-20</v>
      </c>
      <c r="Q9" s="52">
        <f t="shared" si="0"/>
        <v>0</v>
      </c>
      <c r="R9"/>
      <c r="S9"/>
      <c r="T9"/>
      <c r="U9"/>
      <c r="V9"/>
      <c r="W9"/>
      <c r="X9"/>
      <c r="Y9"/>
    </row>
    <row r="10" spans="1:25" ht="15" thickBot="1" x14ac:dyDescent="0.35">
      <c r="B10" s="1">
        <v>1</v>
      </c>
      <c r="C10" s="20" t="s">
        <v>64</v>
      </c>
      <c r="D10" s="21"/>
      <c r="E10" s="19"/>
      <c r="F10" s="19" t="s">
        <v>13</v>
      </c>
      <c r="H10" s="28">
        <v>-2</v>
      </c>
      <c r="I10" s="25">
        <v>561</v>
      </c>
      <c r="J10" s="18" t="s">
        <v>14</v>
      </c>
      <c r="K10" s="18">
        <v>288</v>
      </c>
      <c r="L10" s="26" t="s">
        <v>12</v>
      </c>
      <c r="M10" s="18"/>
      <c r="N10" s="55"/>
      <c r="O10" s="37">
        <f>SUM(O4:O9)</f>
        <v>1040</v>
      </c>
      <c r="P10" s="37">
        <f>SUM(P4:P9)</f>
        <v>-1040</v>
      </c>
      <c r="Q10" s="60">
        <f>SUM(Q4:Q9)</f>
        <v>0</v>
      </c>
      <c r="R10"/>
      <c r="S10"/>
      <c r="T10"/>
      <c r="U10"/>
      <c r="V10"/>
      <c r="W10"/>
      <c r="X10"/>
      <c r="Y10"/>
    </row>
    <row r="11" spans="1:25" ht="15.6" thickTop="1" thickBot="1" x14ac:dyDescent="0.35">
      <c r="B11" s="1">
        <v>1</v>
      </c>
      <c r="C11" s="29" t="s">
        <v>67</v>
      </c>
      <c r="D11" s="30"/>
      <c r="E11" s="31"/>
      <c r="F11" s="31" t="s">
        <v>68</v>
      </c>
      <c r="G11" s="32"/>
      <c r="H11" s="33">
        <v>-10</v>
      </c>
      <c r="I11" s="34">
        <v>148</v>
      </c>
      <c r="J11" s="35"/>
      <c r="K11" s="35">
        <v>508</v>
      </c>
      <c r="L11" s="36" t="s">
        <v>12</v>
      </c>
      <c r="M11" s="18"/>
      <c r="N11" s="57"/>
      <c r="O11" s="58"/>
      <c r="P11" s="58"/>
      <c r="Q11" s="59"/>
      <c r="R11"/>
      <c r="S11"/>
      <c r="T11"/>
      <c r="U11"/>
      <c r="V11"/>
      <c r="W11"/>
      <c r="X11"/>
      <c r="Y11"/>
    </row>
    <row r="12" spans="1:25" ht="15" thickBot="1" x14ac:dyDescent="0.35">
      <c r="I12" s="18"/>
      <c r="J12" s="18"/>
      <c r="K12" s="18"/>
      <c r="L12" s="18"/>
      <c r="M12" s="18"/>
      <c r="R12"/>
      <c r="S12"/>
      <c r="T12"/>
      <c r="U12"/>
      <c r="V12"/>
      <c r="W12"/>
      <c r="X12"/>
      <c r="Y12"/>
    </row>
    <row r="13" spans="1:25" ht="14.4" x14ac:dyDescent="0.3">
      <c r="A13" s="2" t="s">
        <v>16</v>
      </c>
      <c r="B13" s="1">
        <v>2</v>
      </c>
      <c r="C13" s="9" t="s">
        <v>17</v>
      </c>
      <c r="D13" s="38"/>
      <c r="E13" s="38">
        <v>1000199</v>
      </c>
      <c r="F13" s="38"/>
      <c r="G13" s="13">
        <v>210</v>
      </c>
      <c r="H13" s="14"/>
      <c r="I13" s="45">
        <v>790</v>
      </c>
      <c r="J13" s="45"/>
      <c r="K13" s="45">
        <v>285</v>
      </c>
      <c r="L13" s="46">
        <v>98009</v>
      </c>
      <c r="M13" s="39">
        <v>1</v>
      </c>
      <c r="N13" s="75" t="s">
        <v>59</v>
      </c>
      <c r="O13" s="76"/>
      <c r="P13" s="76"/>
      <c r="Q13" s="77"/>
      <c r="R13"/>
      <c r="S13"/>
      <c r="T13"/>
      <c r="U13"/>
      <c r="V13"/>
      <c r="W13"/>
      <c r="X13"/>
      <c r="Y13"/>
    </row>
    <row r="14" spans="1:25" ht="14.4" x14ac:dyDescent="0.3">
      <c r="A14" s="1" t="s">
        <v>19</v>
      </c>
      <c r="B14" s="1">
        <v>2</v>
      </c>
      <c r="C14" s="20" t="s">
        <v>17</v>
      </c>
      <c r="E14" s="19"/>
      <c r="F14" s="19" t="s">
        <v>11</v>
      </c>
      <c r="G14" s="23"/>
      <c r="H14" s="27">
        <v>-94.5</v>
      </c>
      <c r="I14" s="18">
        <v>149</v>
      </c>
      <c r="J14" s="18"/>
      <c r="K14" s="18">
        <v>509</v>
      </c>
      <c r="L14" s="26" t="s">
        <v>12</v>
      </c>
      <c r="M14" s="18"/>
      <c r="N14" s="68"/>
      <c r="O14" s="69" t="s">
        <v>4</v>
      </c>
      <c r="P14" s="69" t="s">
        <v>5</v>
      </c>
      <c r="Q14" s="70" t="s">
        <v>38</v>
      </c>
      <c r="R14"/>
      <c r="S14"/>
      <c r="T14"/>
      <c r="U14"/>
      <c r="V14"/>
      <c r="W14"/>
      <c r="X14"/>
      <c r="Y14"/>
    </row>
    <row r="15" spans="1:25" x14ac:dyDescent="0.25">
      <c r="A15" s="1" t="s">
        <v>20</v>
      </c>
      <c r="B15" s="1">
        <v>2</v>
      </c>
      <c r="C15" s="20" t="s">
        <v>17</v>
      </c>
      <c r="E15" s="19"/>
      <c r="F15" s="19" t="s">
        <v>11</v>
      </c>
      <c r="G15" s="23"/>
      <c r="H15" s="28">
        <v>-3.5</v>
      </c>
      <c r="I15" s="18">
        <v>860</v>
      </c>
      <c r="J15" s="18"/>
      <c r="K15" s="18">
        <v>279</v>
      </c>
      <c r="L15" s="26" t="s">
        <v>12</v>
      </c>
      <c r="M15" s="18"/>
      <c r="N15" s="61" t="s">
        <v>11</v>
      </c>
      <c r="O15" s="23">
        <f>SUMIF($E$4:$E$38,$N15,$G$4:$G$38)</f>
        <v>100</v>
      </c>
      <c r="P15" s="23">
        <f>SUMIF($F$4:$F$38,$N15,$H$4:$H$38)</f>
        <v>-100</v>
      </c>
      <c r="Q15" s="52">
        <f>SUM(O15:P15)</f>
        <v>0</v>
      </c>
    </row>
    <row r="16" spans="1:25" x14ac:dyDescent="0.25">
      <c r="B16" s="1">
        <v>2</v>
      </c>
      <c r="C16" s="20" t="s">
        <v>17</v>
      </c>
      <c r="E16" s="19"/>
      <c r="F16" s="19" t="s">
        <v>11</v>
      </c>
      <c r="G16" s="23"/>
      <c r="H16" s="28">
        <v>-2</v>
      </c>
      <c r="I16" s="18">
        <v>561</v>
      </c>
      <c r="J16" s="18" t="s">
        <v>14</v>
      </c>
      <c r="K16" s="18">
        <v>288</v>
      </c>
      <c r="L16" s="26" t="s">
        <v>12</v>
      </c>
      <c r="M16" s="18"/>
      <c r="N16" s="61" t="s">
        <v>66</v>
      </c>
      <c r="O16" s="23">
        <f>SUMIF($E$4:$E$38,$N16,$G$4:$G$38)</f>
        <v>10</v>
      </c>
      <c r="P16" s="23">
        <f>SUMIF($F$4:$F$38,$N16,$H$4:$H$38)</f>
        <v>-10</v>
      </c>
      <c r="Q16" s="52">
        <f t="shared" ref="Q16:Q24" si="1">SUM(O16:P16)</f>
        <v>0</v>
      </c>
    </row>
    <row r="17" spans="1:17" ht="14.4" customHeight="1" x14ac:dyDescent="0.25">
      <c r="B17" s="1">
        <v>2</v>
      </c>
      <c r="C17" s="20" t="s">
        <v>17</v>
      </c>
      <c r="E17" s="19"/>
      <c r="F17" s="19" t="s">
        <v>66</v>
      </c>
      <c r="G17" s="23"/>
      <c r="H17" s="28">
        <v>-10</v>
      </c>
      <c r="I17" s="18">
        <v>148</v>
      </c>
      <c r="J17" s="18"/>
      <c r="K17" s="18">
        <v>508</v>
      </c>
      <c r="L17" s="26" t="s">
        <v>12</v>
      </c>
      <c r="M17" s="44"/>
      <c r="N17" s="61" t="s">
        <v>13</v>
      </c>
      <c r="O17" s="23">
        <f>SUMIF($E$4:$E$38,$N17,$G$4:$G$38)</f>
        <v>0</v>
      </c>
      <c r="P17" s="23">
        <f>SUMIF($F$4:$F$38,$N17,$H$4:$H$38)</f>
        <v>-100</v>
      </c>
      <c r="Q17" s="52">
        <f t="shared" si="1"/>
        <v>-100</v>
      </c>
    </row>
    <row r="18" spans="1:17" x14ac:dyDescent="0.25">
      <c r="B18" s="1">
        <v>2</v>
      </c>
      <c r="C18" s="29" t="s">
        <v>17</v>
      </c>
      <c r="D18" s="32"/>
      <c r="E18" s="31"/>
      <c r="F18" s="31" t="s">
        <v>21</v>
      </c>
      <c r="G18" s="41"/>
      <c r="H18" s="33">
        <v>-100</v>
      </c>
      <c r="I18" s="42">
        <v>790</v>
      </c>
      <c r="J18" s="42"/>
      <c r="K18" s="42">
        <v>285</v>
      </c>
      <c r="L18" s="43">
        <v>98009</v>
      </c>
      <c r="M18" s="18"/>
      <c r="N18" s="61" t="s">
        <v>68</v>
      </c>
      <c r="O18" s="23">
        <f>SUMIF($E$4:$E$38,$N18,$G$4:$G$38)</f>
        <v>0</v>
      </c>
      <c r="P18" s="23">
        <f>SUMIF($F$4:$F$38,$N18,$H$4:$H$38)</f>
        <v>-10</v>
      </c>
      <c r="Q18" s="52">
        <f t="shared" si="1"/>
        <v>-10</v>
      </c>
    </row>
    <row r="19" spans="1:17" x14ac:dyDescent="0.25">
      <c r="I19" s="18"/>
      <c r="J19" s="18"/>
      <c r="K19" s="18"/>
      <c r="L19" s="18"/>
      <c r="M19" s="44"/>
      <c r="N19" s="61">
        <v>2000030</v>
      </c>
      <c r="O19" s="23">
        <f>SUMIF($E$4:$E$38,$N19,$G$4:$G$38)</f>
        <v>100</v>
      </c>
      <c r="P19" s="23">
        <f>SUMIF($F$4:$F$38,$N19,$H$4:$H$38)</f>
        <v>-100</v>
      </c>
      <c r="Q19" s="52">
        <f t="shared" ref="Q19:Q21" si="2">SUM(O19:P19)</f>
        <v>0</v>
      </c>
    </row>
    <row r="20" spans="1:17" x14ac:dyDescent="0.25">
      <c r="A20" s="2" t="s">
        <v>22</v>
      </c>
      <c r="B20" s="1">
        <v>3</v>
      </c>
      <c r="C20" s="9" t="s">
        <v>23</v>
      </c>
      <c r="D20" s="38"/>
      <c r="E20" s="12">
        <v>1000199</v>
      </c>
      <c r="F20" s="38"/>
      <c r="G20" s="13">
        <v>100</v>
      </c>
      <c r="H20" s="14"/>
      <c r="I20" s="45">
        <v>790</v>
      </c>
      <c r="J20" s="45"/>
      <c r="K20" s="45">
        <v>285</v>
      </c>
      <c r="L20" s="46">
        <v>98009</v>
      </c>
      <c r="M20" s="18"/>
      <c r="N20" s="61">
        <v>2000015</v>
      </c>
      <c r="O20" s="23">
        <f>SUMIF($E$4:$E$38,$N20,$G$4:$G$38)</f>
        <v>100</v>
      </c>
      <c r="P20" s="23">
        <f>SUMIF($F$4:$F$38,$N20,$H$4:$H$38)</f>
        <v>-100</v>
      </c>
      <c r="Q20" s="52">
        <f t="shared" si="2"/>
        <v>0</v>
      </c>
    </row>
    <row r="21" spans="1:17" x14ac:dyDescent="0.25">
      <c r="A21" s="2" t="s">
        <v>42</v>
      </c>
      <c r="B21" s="1">
        <v>3</v>
      </c>
      <c r="C21" s="20" t="s">
        <v>23</v>
      </c>
      <c r="E21" s="22">
        <v>1000199</v>
      </c>
      <c r="G21" s="47">
        <v>94.5</v>
      </c>
      <c r="H21" s="24"/>
      <c r="I21" s="18">
        <v>149</v>
      </c>
      <c r="J21" s="18"/>
      <c r="K21" s="18">
        <v>509</v>
      </c>
      <c r="L21" s="26" t="s">
        <v>12</v>
      </c>
      <c r="M21" s="18"/>
      <c r="N21" s="62">
        <v>2000010</v>
      </c>
      <c r="O21" s="23">
        <f>SUMIF($E$4:$E$38,$N21,$G$4:$G$38)</f>
        <v>100</v>
      </c>
      <c r="P21" s="23">
        <f>SUMIF($F$4:$F$38,$N21,$H$4:$H$38)</f>
        <v>-100</v>
      </c>
      <c r="Q21" s="52">
        <f t="shared" si="2"/>
        <v>0</v>
      </c>
    </row>
    <row r="22" spans="1:17" x14ac:dyDescent="0.25">
      <c r="B22" s="1">
        <v>3</v>
      </c>
      <c r="C22" s="20" t="s">
        <v>23</v>
      </c>
      <c r="E22" s="19">
        <v>1000199</v>
      </c>
      <c r="F22" s="19"/>
      <c r="G22" s="23">
        <v>3.5</v>
      </c>
      <c r="H22" s="27"/>
      <c r="I22" s="18">
        <v>860</v>
      </c>
      <c r="J22" s="18"/>
      <c r="K22" s="18">
        <v>279</v>
      </c>
      <c r="L22" s="26" t="s">
        <v>12</v>
      </c>
      <c r="M22" s="18"/>
      <c r="N22" s="62" t="s">
        <v>15</v>
      </c>
      <c r="O22" s="23">
        <f>SUMIF($E$4:$E$38,$N22,$G$4:$G$38)</f>
        <v>210</v>
      </c>
      <c r="P22" s="23">
        <f>SUMIF($F$4:$F$38,$N22,$H$4:$H$38)</f>
        <v>0</v>
      </c>
      <c r="Q22" s="52">
        <f t="shared" si="1"/>
        <v>210</v>
      </c>
    </row>
    <row r="23" spans="1:17" x14ac:dyDescent="0.25">
      <c r="A23" s="1" t="s">
        <v>24</v>
      </c>
      <c r="B23" s="1">
        <v>3</v>
      </c>
      <c r="C23" s="20" t="s">
        <v>23</v>
      </c>
      <c r="E23" s="19">
        <v>1000199</v>
      </c>
      <c r="F23" s="19"/>
      <c r="G23" s="23">
        <v>2</v>
      </c>
      <c r="H23" s="28"/>
      <c r="I23" s="18">
        <v>561</v>
      </c>
      <c r="J23" s="18" t="s">
        <v>14</v>
      </c>
      <c r="K23" s="18">
        <v>288</v>
      </c>
      <c r="L23" s="26" t="s">
        <v>12</v>
      </c>
      <c r="M23" s="39"/>
      <c r="N23" s="61" t="s">
        <v>18</v>
      </c>
      <c r="O23" s="23">
        <f>SUMIF($E$4:$E$38,$N23,$G$4:$G$38)</f>
        <v>0</v>
      </c>
      <c r="P23" s="23">
        <f>SUMIF($F$4:$F$38,$N23,$H$4:$H$38)</f>
        <v>-100</v>
      </c>
      <c r="Q23" s="52">
        <f t="shared" si="1"/>
        <v>-100</v>
      </c>
    </row>
    <row r="24" spans="1:17" x14ac:dyDescent="0.25">
      <c r="A24" s="1" t="s">
        <v>25</v>
      </c>
      <c r="B24" s="1">
        <v>3</v>
      </c>
      <c r="C24" s="20" t="s">
        <v>23</v>
      </c>
      <c r="E24" s="19">
        <v>1000199</v>
      </c>
      <c r="F24" s="19"/>
      <c r="G24" s="23">
        <v>10</v>
      </c>
      <c r="H24" s="28"/>
      <c r="I24" s="25">
        <v>148</v>
      </c>
      <c r="J24" s="18"/>
      <c r="K24" s="18">
        <v>508</v>
      </c>
      <c r="L24" s="26" t="s">
        <v>12</v>
      </c>
      <c r="M24" s="39">
        <v>1</v>
      </c>
      <c r="N24" s="61">
        <v>1000199</v>
      </c>
      <c r="O24" s="23">
        <f>SUMIF($E$4:$E$38,$N24,$G$4:$G$38)</f>
        <v>420</v>
      </c>
      <c r="P24" s="23">
        <f>SUMIF($F$4:$F$38,$N24,$H$4:$H$38)</f>
        <v>-420</v>
      </c>
      <c r="Q24" s="52">
        <f t="shared" si="1"/>
        <v>0</v>
      </c>
    </row>
    <row r="25" spans="1:17" ht="14.4" thickBot="1" x14ac:dyDescent="0.3">
      <c r="B25" s="1">
        <v>3</v>
      </c>
      <c r="C25" s="29" t="s">
        <v>23</v>
      </c>
      <c r="D25" s="32"/>
      <c r="E25" s="31"/>
      <c r="F25" s="31">
        <v>1000199</v>
      </c>
      <c r="G25" s="41"/>
      <c r="H25" s="33">
        <f>-G13</f>
        <v>-210</v>
      </c>
      <c r="I25" s="42">
        <v>790</v>
      </c>
      <c r="J25" s="42"/>
      <c r="K25" s="42">
        <v>285</v>
      </c>
      <c r="L25" s="43">
        <v>98009</v>
      </c>
      <c r="M25" s="18"/>
      <c r="N25" s="55"/>
      <c r="O25" s="40">
        <f>SUM(O15:O24)</f>
        <v>1040</v>
      </c>
      <c r="P25" s="40">
        <f>SUM(P15:P24)</f>
        <v>-1040</v>
      </c>
      <c r="Q25" s="56">
        <f>SUM(Q15:Q24)</f>
        <v>0</v>
      </c>
    </row>
    <row r="26" spans="1:17" ht="15" thickTop="1" thickBot="1" x14ac:dyDescent="0.3">
      <c r="A26" s="2" t="s">
        <v>26</v>
      </c>
      <c r="M26" s="18"/>
      <c r="N26" s="57"/>
      <c r="O26" s="58"/>
      <c r="P26" s="58"/>
      <c r="Q26" s="59"/>
    </row>
    <row r="27" spans="1:17" ht="14.4" thickBot="1" x14ac:dyDescent="0.3">
      <c r="A27" s="2" t="s">
        <v>27</v>
      </c>
      <c r="B27" s="1">
        <v>4</v>
      </c>
      <c r="C27" s="9" t="s">
        <v>37</v>
      </c>
      <c r="D27" s="38"/>
      <c r="E27" s="12" t="s">
        <v>15</v>
      </c>
      <c r="F27" s="38"/>
      <c r="G27" s="13">
        <f>G13</f>
        <v>210</v>
      </c>
      <c r="H27" s="14"/>
      <c r="I27" s="16">
        <v>846</v>
      </c>
      <c r="J27" s="16"/>
      <c r="K27" s="16">
        <v>271</v>
      </c>
      <c r="L27" s="17" t="s">
        <v>12</v>
      </c>
    </row>
    <row r="28" spans="1:17" x14ac:dyDescent="0.25">
      <c r="B28" s="1">
        <v>4</v>
      </c>
      <c r="C28" s="29" t="s">
        <v>37</v>
      </c>
      <c r="D28" s="32"/>
      <c r="E28" s="31"/>
      <c r="F28" s="31">
        <v>1000199</v>
      </c>
      <c r="G28" s="41"/>
      <c r="H28" s="33">
        <f>-G27</f>
        <v>-210</v>
      </c>
      <c r="I28" s="35">
        <v>846</v>
      </c>
      <c r="J28" s="35"/>
      <c r="K28" s="35">
        <v>271</v>
      </c>
      <c r="L28" s="36" t="s">
        <v>12</v>
      </c>
      <c r="M28" s="44"/>
      <c r="N28" s="75" t="s">
        <v>60</v>
      </c>
      <c r="O28" s="76"/>
      <c r="P28" s="76"/>
      <c r="Q28" s="77"/>
    </row>
    <row r="29" spans="1:17" x14ac:dyDescent="0.25">
      <c r="A29" s="2" t="s">
        <v>47</v>
      </c>
      <c r="M29" s="44"/>
      <c r="N29" s="71"/>
      <c r="O29" s="72" t="s">
        <v>4</v>
      </c>
      <c r="P29" s="72" t="s">
        <v>5</v>
      </c>
      <c r="Q29" s="73" t="s">
        <v>38</v>
      </c>
    </row>
    <row r="30" spans="1:17" x14ac:dyDescent="0.25">
      <c r="A30" s="1" t="s">
        <v>48</v>
      </c>
      <c r="B30" s="22" t="s">
        <v>49</v>
      </c>
      <c r="C30" s="9" t="s">
        <v>28</v>
      </c>
      <c r="D30" s="38"/>
      <c r="E30" s="12">
        <v>2000030</v>
      </c>
      <c r="F30" s="38"/>
      <c r="G30" s="13">
        <v>100</v>
      </c>
      <c r="H30" s="14"/>
      <c r="I30" s="45">
        <v>790</v>
      </c>
      <c r="J30" s="45"/>
      <c r="K30" s="45">
        <v>285</v>
      </c>
      <c r="L30" s="46">
        <v>98009</v>
      </c>
      <c r="N30" s="61" t="s">
        <v>11</v>
      </c>
      <c r="O30" s="23">
        <f>SUMIF($E$4:$E$28,$N30,$G$4:$G$28)+SUMIF($E$41:$E$42,$N30,$G$41:$G$42)</f>
        <v>100</v>
      </c>
      <c r="P30" s="23">
        <f>SUMIF($F$4:$F$28,$N30,$H$4:$H$28)+SUMIF($F$41:$F$42,$N30,$H$41:$H$42)</f>
        <v>-100</v>
      </c>
      <c r="Q30" s="52">
        <f>SUM(O30:P30)</f>
        <v>0</v>
      </c>
    </row>
    <row r="31" spans="1:17" x14ac:dyDescent="0.25">
      <c r="B31" s="22" t="s">
        <v>49</v>
      </c>
      <c r="C31" s="29" t="s">
        <v>28</v>
      </c>
      <c r="D31" s="32"/>
      <c r="E31" s="31"/>
      <c r="F31" s="31">
        <v>2000015</v>
      </c>
      <c r="G31" s="41"/>
      <c r="H31" s="33">
        <v>-100</v>
      </c>
      <c r="I31" s="42">
        <v>790</v>
      </c>
      <c r="J31" s="42"/>
      <c r="K31" s="42">
        <v>285</v>
      </c>
      <c r="L31" s="43">
        <v>98009</v>
      </c>
      <c r="N31" s="61" t="s">
        <v>66</v>
      </c>
      <c r="O31" s="23">
        <f>SUMIF($E$4:$E$28,$N31,$G$4:$G$28)+SUMIF($E$41:$E$42,$N31,$G$41:$G$42)</f>
        <v>10</v>
      </c>
      <c r="P31" s="23">
        <f>SUMIF($F$4:$F$28,$N31,$H$4:$H$28)+SUMIF($F$41:$F$42,$N31,$H$41:$H$42)</f>
        <v>-10</v>
      </c>
      <c r="Q31" s="52">
        <f t="shared" ref="Q31" si="3">SUM(O31:P31)</f>
        <v>0</v>
      </c>
    </row>
    <row r="32" spans="1:17" x14ac:dyDescent="0.25">
      <c r="A32" s="2" t="s">
        <v>43</v>
      </c>
      <c r="M32" s="44"/>
      <c r="N32" s="61" t="s">
        <v>13</v>
      </c>
      <c r="O32" s="23">
        <f>SUMIF($E$4:$E$28,$N32,$G$4:$G$28)+SUMIF($E$41:$E$42,$N32,$G$41:$G$42)</f>
        <v>0</v>
      </c>
      <c r="P32" s="23">
        <f>SUMIF($F$4:$F$28,$N32,$H$4:$H$28)+SUMIF($F$41:$F$42,$N32,$H$41:$H$42)</f>
        <v>-100</v>
      </c>
      <c r="Q32" s="52">
        <f t="shared" ref="Q32:Q39" si="4">SUM(O32:P32)</f>
        <v>-100</v>
      </c>
    </row>
    <row r="33" spans="1:22" x14ac:dyDescent="0.25">
      <c r="C33" s="2" t="s">
        <v>29</v>
      </c>
      <c r="M33" s="44"/>
      <c r="N33" s="61" t="s">
        <v>68</v>
      </c>
      <c r="O33" s="23">
        <f>SUMIF($E$4:$E$28,$N33,$G$4:$G$28)+SUMIF($E$41:$E$42,$N33,$G$41:$G$42)</f>
        <v>0</v>
      </c>
      <c r="P33" s="23">
        <f>SUMIF($F$4:$F$28,$N33,$H$4:$H$28)+SUMIF($F$41:$F$42,$N33,$H$41:$H$42)</f>
        <v>-10</v>
      </c>
      <c r="Q33" s="52">
        <f t="shared" ref="Q33" si="5">SUM(O33:P33)</f>
        <v>-10</v>
      </c>
    </row>
    <row r="34" spans="1:22" x14ac:dyDescent="0.25">
      <c r="B34" s="22" t="s">
        <v>30</v>
      </c>
      <c r="C34" s="9" t="s">
        <v>31</v>
      </c>
      <c r="D34" s="38"/>
      <c r="E34" s="12">
        <v>2000015</v>
      </c>
      <c r="F34" s="38"/>
      <c r="G34" s="13">
        <v>100</v>
      </c>
      <c r="H34" s="14"/>
      <c r="I34" s="63">
        <v>790</v>
      </c>
      <c r="J34" s="63"/>
      <c r="K34" s="63">
        <v>285</v>
      </c>
      <c r="L34" s="64">
        <v>98009</v>
      </c>
      <c r="N34" s="61">
        <v>2000030</v>
      </c>
      <c r="O34" s="23">
        <f>SUMIF($E$4:$E$28,$N34,$G$4:$G$28)+SUMIF($E$41:$E$42,$N34,$G$41:$G$42)</f>
        <v>100</v>
      </c>
      <c r="P34" s="23">
        <f>SUMIF($F$4:$F$28,$N34,$H$4:$H$28)+SUMIF($F$41:$F$42,$N34,$H$41:$H$42)</f>
        <v>-100</v>
      </c>
      <c r="Q34" s="52">
        <f t="shared" si="4"/>
        <v>0</v>
      </c>
    </row>
    <row r="35" spans="1:22" x14ac:dyDescent="0.25">
      <c r="B35" s="22" t="s">
        <v>30</v>
      </c>
      <c r="C35" s="29" t="s">
        <v>31</v>
      </c>
      <c r="D35" s="32"/>
      <c r="E35" s="31"/>
      <c r="F35" s="31" t="s">
        <v>32</v>
      </c>
      <c r="G35" s="41"/>
      <c r="H35" s="33">
        <v>-100</v>
      </c>
      <c r="I35" s="65">
        <v>790</v>
      </c>
      <c r="J35" s="65"/>
      <c r="K35" s="65">
        <v>285</v>
      </c>
      <c r="L35" s="66">
        <v>98009</v>
      </c>
      <c r="M35" s="44"/>
      <c r="N35" s="61" t="s">
        <v>39</v>
      </c>
      <c r="O35" s="23">
        <f>SUMIF($E$4:$E$28,$N35,$G$4:$G$28)+SUMIF($E$41:$E$42,$N35,$G$41:$G$42)</f>
        <v>0</v>
      </c>
      <c r="P35" s="23">
        <f>SUMIF($F$4:$F$28,$N35,$H$4:$H$28)+SUMIF($F$41:$F$42,$N35,$H$41:$H$42)</f>
        <v>0</v>
      </c>
      <c r="Q35" s="52">
        <f t="shared" si="4"/>
        <v>0</v>
      </c>
    </row>
    <row r="36" spans="1:22" x14ac:dyDescent="0.25">
      <c r="E36" s="22"/>
      <c r="I36" s="3"/>
      <c r="J36" s="3"/>
      <c r="K36" s="3"/>
      <c r="L36" s="3"/>
      <c r="M36" s="44"/>
      <c r="N36" s="62">
        <v>2000010</v>
      </c>
      <c r="O36" s="23">
        <f>SUMIF($E$4:$E$28,$N36,$G$4:$G$28)+SUMIF($E$41:$E$42,$N36,$G$41:$G$42)</f>
        <v>0</v>
      </c>
      <c r="P36" s="23">
        <f>SUMIF($F$4:$F$28,$N36,$H$4:$H$28)+SUMIF($F$41:$F$42,$N36,$H$41:$H$42)</f>
        <v>0</v>
      </c>
      <c r="Q36" s="52">
        <f t="shared" si="4"/>
        <v>0</v>
      </c>
    </row>
    <row r="37" spans="1:22" x14ac:dyDescent="0.25">
      <c r="B37" s="22" t="s">
        <v>33</v>
      </c>
      <c r="C37" s="9" t="s">
        <v>17</v>
      </c>
      <c r="D37" s="38"/>
      <c r="E37" s="12">
        <v>2000010</v>
      </c>
      <c r="F37" s="38"/>
      <c r="G37" s="13">
        <v>100</v>
      </c>
      <c r="H37" s="14"/>
      <c r="I37" s="63">
        <v>790</v>
      </c>
      <c r="J37" s="63"/>
      <c r="K37" s="63">
        <v>285</v>
      </c>
      <c r="L37" s="64">
        <v>98009</v>
      </c>
      <c r="M37" s="18"/>
      <c r="N37" s="62" t="s">
        <v>15</v>
      </c>
      <c r="O37" s="23">
        <f>SUMIF($E$4:$E$28,$N37,$G$4:$G$28)+SUMIF($E$41:$E$42,$N37,$G$41:$G$42)</f>
        <v>210</v>
      </c>
      <c r="P37" s="23">
        <f>SUMIF($F$4:$F$28,$N37,$H$4:$H$28)+SUMIF($F$41:$F$42,$N37,$H$41:$H$42)</f>
        <v>0</v>
      </c>
      <c r="Q37" s="52">
        <f t="shared" si="4"/>
        <v>210</v>
      </c>
    </row>
    <row r="38" spans="1:22" x14ac:dyDescent="0.25">
      <c r="B38" s="22" t="s">
        <v>33</v>
      </c>
      <c r="C38" s="29" t="s">
        <v>17</v>
      </c>
      <c r="D38" s="32"/>
      <c r="E38" s="31"/>
      <c r="F38" s="31" t="s">
        <v>18</v>
      </c>
      <c r="G38" s="41"/>
      <c r="H38" s="33">
        <v>-100</v>
      </c>
      <c r="I38" s="65">
        <v>790</v>
      </c>
      <c r="J38" s="65"/>
      <c r="K38" s="65">
        <v>285</v>
      </c>
      <c r="L38" s="66">
        <v>98009</v>
      </c>
      <c r="N38" s="61" t="s">
        <v>18</v>
      </c>
      <c r="O38" s="23">
        <f>SUMIF($E$4:$E$28,$N38,$G$4:$G$28)+SUMIF($E$41:$E$42,$N38,$G$41:$G$42)</f>
        <v>0</v>
      </c>
      <c r="P38" s="23">
        <f>SUMIF($F$4:$F$28,$N38,$H$4:$H$28)+SUMIF($F$41:$F$42,$N38,$H$41:$H$42)</f>
        <v>-100</v>
      </c>
      <c r="Q38" s="52">
        <f>SUM(O38:P38)</f>
        <v>-100</v>
      </c>
    </row>
    <row r="39" spans="1:22" x14ac:dyDescent="0.25">
      <c r="A39" s="2" t="s">
        <v>34</v>
      </c>
      <c r="B39" s="22"/>
      <c r="C39" s="48"/>
      <c r="E39" s="19"/>
      <c r="F39" s="19"/>
      <c r="G39" s="23"/>
      <c r="H39" s="23"/>
      <c r="I39" s="67"/>
      <c r="J39" s="67"/>
      <c r="K39" s="67"/>
      <c r="L39" s="67"/>
      <c r="M39" s="44"/>
      <c r="N39" s="61">
        <v>1000199</v>
      </c>
      <c r="O39" s="23">
        <f>SUMIF($E$4:$E$28,$N39,$G$4:$G$28)+SUMIF($E$41:$E$42,$N39,$G$41:$G$42)</f>
        <v>420</v>
      </c>
      <c r="P39" s="23">
        <f>SUMIF($F$4:$F$28,$N39,$H$4:$H$28)+SUMIF($F$41:$F$42,$N39,$H$41:$H$42)</f>
        <v>-420</v>
      </c>
      <c r="Q39" s="52">
        <f t="shared" si="4"/>
        <v>0</v>
      </c>
    </row>
    <row r="40" spans="1:22" ht="14.4" thickBot="1" x14ac:dyDescent="0.3">
      <c r="C40" s="49" t="s">
        <v>35</v>
      </c>
      <c r="I40" s="3"/>
      <c r="J40" s="3"/>
      <c r="K40" s="3"/>
      <c r="L40" s="3"/>
      <c r="M40" s="44"/>
      <c r="N40" s="55"/>
      <c r="O40" s="40">
        <f>SUM(O30:O39)</f>
        <v>840</v>
      </c>
      <c r="P40" s="40">
        <f>SUM(P30:P39)</f>
        <v>-840</v>
      </c>
      <c r="Q40" s="56">
        <f>SUM(Q30:Q39)</f>
        <v>0</v>
      </c>
    </row>
    <row r="41" spans="1:22" ht="15" thickTop="1" thickBot="1" x14ac:dyDescent="0.3">
      <c r="B41" s="22" t="s">
        <v>36</v>
      </c>
      <c r="C41" s="9" t="s">
        <v>28</v>
      </c>
      <c r="D41" s="38"/>
      <c r="E41" s="50">
        <v>2000030</v>
      </c>
      <c r="F41" s="38"/>
      <c r="G41" s="13">
        <v>100</v>
      </c>
      <c r="H41" s="14"/>
      <c r="I41" s="63">
        <v>790</v>
      </c>
      <c r="J41" s="63"/>
      <c r="K41" s="63">
        <v>285</v>
      </c>
      <c r="L41" s="64">
        <v>98009</v>
      </c>
      <c r="N41" s="57"/>
      <c r="O41" s="58"/>
      <c r="P41" s="58"/>
      <c r="Q41" s="59"/>
    </row>
    <row r="42" spans="1:22" ht="15" thickBot="1" x14ac:dyDescent="0.35">
      <c r="B42" s="22" t="s">
        <v>36</v>
      </c>
      <c r="C42" s="29" t="s">
        <v>28</v>
      </c>
      <c r="D42" s="32"/>
      <c r="E42" s="31"/>
      <c r="F42" s="31" t="s">
        <v>18</v>
      </c>
      <c r="G42" s="41"/>
      <c r="H42" s="33">
        <v>-100</v>
      </c>
      <c r="I42" s="65">
        <v>790</v>
      </c>
      <c r="J42" s="65"/>
      <c r="K42" s="65">
        <v>285</v>
      </c>
      <c r="L42" s="66">
        <v>98009</v>
      </c>
      <c r="S42"/>
      <c r="T42"/>
      <c r="U42"/>
      <c r="V42"/>
    </row>
    <row r="43" spans="1:22" x14ac:dyDescent="0.25">
      <c r="A43" s="2" t="s">
        <v>46</v>
      </c>
      <c r="N43" s="75" t="s">
        <v>57</v>
      </c>
      <c r="O43" s="76"/>
      <c r="P43" s="76"/>
      <c r="Q43" s="77"/>
    </row>
    <row r="44" spans="1:22" x14ac:dyDescent="0.25">
      <c r="C44" s="49" t="s">
        <v>45</v>
      </c>
      <c r="I44" s="3"/>
      <c r="J44" s="3"/>
      <c r="K44" s="3"/>
      <c r="L44" s="3"/>
      <c r="N44" s="68"/>
      <c r="O44" s="69" t="s">
        <v>4</v>
      </c>
      <c r="P44" s="69" t="s">
        <v>5</v>
      </c>
      <c r="Q44" s="70" t="s">
        <v>38</v>
      </c>
    </row>
    <row r="45" spans="1:22" x14ac:dyDescent="0.25">
      <c r="B45" s="22" t="s">
        <v>44</v>
      </c>
      <c r="C45" s="9" t="s">
        <v>28</v>
      </c>
      <c r="D45" s="38"/>
      <c r="E45" s="50">
        <v>2000030</v>
      </c>
      <c r="F45" s="38"/>
      <c r="G45" s="13">
        <v>100</v>
      </c>
      <c r="H45" s="14"/>
      <c r="I45" s="63">
        <v>790</v>
      </c>
      <c r="J45" s="63"/>
      <c r="K45" s="63">
        <v>285</v>
      </c>
      <c r="L45" s="64">
        <v>98009</v>
      </c>
      <c r="N45" s="61" t="s">
        <v>11</v>
      </c>
      <c r="O45" s="23">
        <f>SUMIF($E$4:$E$38,$N45,$G$4:$G$38)+SUMIF($E$48:$E$52,$N45,$G$48:$G$52)</f>
        <v>100</v>
      </c>
      <c r="P45" s="23">
        <f>SUMIF($F$4:$F$38,$N45,$H$4:$H$38)+SUMIF($F$48:$F$52,$N45,$H$48:$H$52)</f>
        <v>-100</v>
      </c>
      <c r="Q45" s="52">
        <f>SUM(O45:P45)</f>
        <v>0</v>
      </c>
    </row>
    <row r="46" spans="1:22" x14ac:dyDescent="0.25">
      <c r="B46" s="22" t="s">
        <v>44</v>
      </c>
      <c r="C46" s="29" t="s">
        <v>28</v>
      </c>
      <c r="D46" s="32"/>
      <c r="E46" s="31"/>
      <c r="F46" s="31" t="s">
        <v>18</v>
      </c>
      <c r="G46" s="41"/>
      <c r="H46" s="33">
        <v>-100</v>
      </c>
      <c r="I46" s="65">
        <v>790</v>
      </c>
      <c r="J46" s="65"/>
      <c r="K46" s="65">
        <v>285</v>
      </c>
      <c r="L46" s="66">
        <v>98009</v>
      </c>
      <c r="N46" s="61" t="s">
        <v>13</v>
      </c>
      <c r="O46" s="23">
        <f>SUMIF($E$4:$E$38,$N46,$G$4:$G$38)+SUMIF($E$48:$E$52,$N46,$G$48:$G$52)</f>
        <v>0</v>
      </c>
      <c r="P46" s="23">
        <f>SUMIF($F$4:$F$38,$N46,$H$4:$H$38)+SUMIF($F$48:$F$52,$N46,$H$48:$H$52)</f>
        <v>-100</v>
      </c>
      <c r="Q46" s="52">
        <f t="shared" ref="Q46:Q52" si="6">SUM(O46:P46)</f>
        <v>-100</v>
      </c>
    </row>
    <row r="47" spans="1:22" x14ac:dyDescent="0.25">
      <c r="A47" s="2" t="s">
        <v>50</v>
      </c>
      <c r="N47" s="61" t="s">
        <v>68</v>
      </c>
      <c r="O47" s="23">
        <f>SUMIF($E$4:$E$38,$N47,$G$4:$G$38)+SUMIF($E$48:$E$52,$N47,$G$48:$G$52)</f>
        <v>0</v>
      </c>
      <c r="P47" s="23">
        <f>SUMIF($F$4:$F$38,$N47,$H$4:$H$38)+SUMIF($F$48:$F$52,$N47,$H$48:$H$52)</f>
        <v>-10</v>
      </c>
      <c r="Q47" s="52">
        <f t="shared" ref="Q47" si="7">SUM(O47:P47)</f>
        <v>-10</v>
      </c>
    </row>
    <row r="48" spans="1:22" x14ac:dyDescent="0.25">
      <c r="A48" s="2"/>
      <c r="B48" s="22" t="s">
        <v>61</v>
      </c>
      <c r="C48" s="9" t="s">
        <v>51</v>
      </c>
      <c r="D48" s="38"/>
      <c r="E48" s="12" t="s">
        <v>53</v>
      </c>
      <c r="F48" s="38"/>
      <c r="G48" s="13">
        <f>G27</f>
        <v>210</v>
      </c>
      <c r="H48" s="14"/>
      <c r="I48" s="16">
        <v>846</v>
      </c>
      <c r="J48" s="16"/>
      <c r="K48" s="16">
        <v>271</v>
      </c>
      <c r="L48" s="17" t="s">
        <v>12</v>
      </c>
      <c r="N48" s="61" t="s">
        <v>53</v>
      </c>
      <c r="O48" s="23">
        <f>SUMIF($E$4:$E$38,$N48,$G$4:$G$38)+SUMIF($E$48:$E$52,$N48,$G$48:$G$52)</f>
        <v>210</v>
      </c>
      <c r="P48" s="23">
        <f>SUMIF($F$4:$F$38,$N48,$H$4:$H$38)+SUMIF($F$48:$F$52,$N48,$H$48:$H$52)</f>
        <v>-210</v>
      </c>
      <c r="Q48" s="52">
        <f t="shared" ref="Q48:Q49" si="8">SUM(O48:P48)</f>
        <v>0</v>
      </c>
    </row>
    <row r="49" spans="1:17" x14ac:dyDescent="0.25">
      <c r="B49" s="22" t="s">
        <v>61</v>
      </c>
      <c r="C49" s="29" t="s">
        <v>56</v>
      </c>
      <c r="D49" s="32"/>
      <c r="E49" s="31"/>
      <c r="F49" s="31" t="s">
        <v>52</v>
      </c>
      <c r="G49" s="41"/>
      <c r="H49" s="33">
        <f>-G48</f>
        <v>-210</v>
      </c>
      <c r="I49" s="35">
        <v>846</v>
      </c>
      <c r="J49" s="35"/>
      <c r="K49" s="35">
        <v>271</v>
      </c>
      <c r="L49" s="36" t="s">
        <v>12</v>
      </c>
      <c r="N49" s="61" t="s">
        <v>52</v>
      </c>
      <c r="O49" s="23">
        <f>SUMIF($E$4:$E$38,$N49,$G$4:$G$38)+SUMIF($E$48:$E$52,$N49,$G$48:$G$52)</f>
        <v>0</v>
      </c>
      <c r="P49" s="23">
        <f>SUMIF($F$4:$F$38,$N49,$H$4:$H$38)+SUMIF($F$48:$F$52,$N49,$H$48:$H$52)</f>
        <v>-210</v>
      </c>
      <c r="Q49" s="52">
        <f t="shared" si="8"/>
        <v>-210</v>
      </c>
    </row>
    <row r="50" spans="1:17" x14ac:dyDescent="0.25">
      <c r="A50" s="2" t="s">
        <v>54</v>
      </c>
      <c r="B50" s="22"/>
      <c r="N50" s="61">
        <v>2000030</v>
      </c>
      <c r="O50" s="23">
        <f>SUMIF($E$4:$E$38,$N50,$G$4:$G$38)+SUMIF($E$48:$E$52,$N50,$G$48:$G$52)</f>
        <v>100</v>
      </c>
      <c r="P50" s="23">
        <f>SUMIF($F$4:$F$38,$N50,$H$4:$H$38)+SUMIF($F$48:$F$52,$N50,$H$48:$H$52)</f>
        <v>-100</v>
      </c>
      <c r="Q50" s="52">
        <f t="shared" si="6"/>
        <v>0</v>
      </c>
    </row>
    <row r="51" spans="1:17" x14ac:dyDescent="0.25">
      <c r="A51" s="2"/>
      <c r="B51" s="22" t="s">
        <v>62</v>
      </c>
      <c r="C51" s="9" t="s">
        <v>55</v>
      </c>
      <c r="D51" s="38"/>
      <c r="E51" s="12">
        <v>1000070</v>
      </c>
      <c r="F51" s="38"/>
      <c r="G51" s="13">
        <f>G48</f>
        <v>210</v>
      </c>
      <c r="H51" s="14"/>
      <c r="I51" s="16">
        <v>846</v>
      </c>
      <c r="J51" s="16"/>
      <c r="K51" s="16">
        <v>271</v>
      </c>
      <c r="L51" s="17" t="s">
        <v>12</v>
      </c>
      <c r="N51" s="61" t="s">
        <v>39</v>
      </c>
      <c r="O51" s="23">
        <f>SUMIF($E$4:$E$38,$N51,$G$4:$G$38)+SUMIF($E$48:$E$52,$N51,$G$48:$G$52)</f>
        <v>100</v>
      </c>
      <c r="P51" s="23">
        <f>SUMIF($F$4:$F$38,$N51,$H$4:$H$38)+SUMIF($F$48:$F$52,$N51,$H$48:$H$52)</f>
        <v>-100</v>
      </c>
      <c r="Q51" s="52">
        <f t="shared" si="6"/>
        <v>0</v>
      </c>
    </row>
    <row r="52" spans="1:17" x14ac:dyDescent="0.25">
      <c r="A52" s="2"/>
      <c r="B52" s="22" t="s">
        <v>62</v>
      </c>
      <c r="C52" s="29" t="s">
        <v>51</v>
      </c>
      <c r="D52" s="32"/>
      <c r="E52" s="31"/>
      <c r="F52" s="31" t="s">
        <v>53</v>
      </c>
      <c r="G52" s="41"/>
      <c r="H52" s="33">
        <f>-G51</f>
        <v>-210</v>
      </c>
      <c r="I52" s="35">
        <v>846</v>
      </c>
      <c r="J52" s="35"/>
      <c r="K52" s="35">
        <v>271</v>
      </c>
      <c r="L52" s="36" t="s">
        <v>12</v>
      </c>
      <c r="N52" s="62">
        <v>2000010</v>
      </c>
      <c r="O52" s="23">
        <f>SUMIF($E$4:$E$38,$N52,$G$4:$G$38)+SUMIF($E$48:$E$52,$N52,$G$48:$G$52)</f>
        <v>100</v>
      </c>
      <c r="P52" s="23">
        <f>SUMIF($F$4:$F$38,$N52,$H$4:$H$38)+SUMIF($F$48:$F$52,$N52,$H$48:$H$52)</f>
        <v>-100</v>
      </c>
      <c r="Q52" s="52">
        <f t="shared" si="6"/>
        <v>0</v>
      </c>
    </row>
    <row r="53" spans="1:17" x14ac:dyDescent="0.25">
      <c r="C53" s="48"/>
      <c r="E53" s="19"/>
      <c r="F53" s="19"/>
      <c r="G53" s="23"/>
      <c r="H53" s="23"/>
      <c r="I53" s="18"/>
      <c r="J53" s="18"/>
      <c r="K53" s="18"/>
      <c r="L53" s="18"/>
      <c r="N53" s="62" t="s">
        <v>15</v>
      </c>
      <c r="O53" s="23">
        <f>SUMIF($E$4:$E$38,$N53,$G$4:$G$38)+SUMIF($E$48:$E$52,$N53,$G$48:$G$52)</f>
        <v>210</v>
      </c>
      <c r="P53" s="23">
        <f>SUMIF($F$4:$F$38,$N53,$H$4:$H$38)+SUMIF($F$48:$F$52,$N53,$H$48:$H$52)</f>
        <v>0</v>
      </c>
      <c r="Q53" s="52">
        <f t="shared" ref="Q53:Q55" si="9">SUM(O53:P53)</f>
        <v>210</v>
      </c>
    </row>
    <row r="54" spans="1:17" x14ac:dyDescent="0.25">
      <c r="N54" s="61" t="s">
        <v>18</v>
      </c>
      <c r="O54" s="23">
        <f>SUMIF($E$4:$E$38,$N54,$G$4:$G$38)+SUMIF($E$48:$E$52,$N54,$G$48:$G$52)</f>
        <v>210</v>
      </c>
      <c r="P54" s="23">
        <f>SUMIF($F$4:$F$38,$N54,$H$4:$H$38)+SUMIF($F$48:$F$52,$N54,$H$48:$H$52)</f>
        <v>-100</v>
      </c>
      <c r="Q54" s="52">
        <f>SUM(O54:P54)</f>
        <v>110</v>
      </c>
    </row>
    <row r="55" spans="1:17" x14ac:dyDescent="0.25">
      <c r="N55" s="61">
        <v>1000199</v>
      </c>
      <c r="O55" s="23">
        <f>SUMIF($E$4:$E$38,$N55,$G$4:$G$38)+SUMIF($E$48:$E$52,$N55,$G$48:$G$52)</f>
        <v>420</v>
      </c>
      <c r="P55" s="23">
        <f>SUMIF($F$4:$F$38,$N55,$H$4:$H$38)+SUMIF($F$48:$F$52,$N55,$H$48:$H$52)</f>
        <v>-420</v>
      </c>
      <c r="Q55" s="52">
        <f t="shared" si="9"/>
        <v>0</v>
      </c>
    </row>
    <row r="56" spans="1:17" ht="14.4" thickBot="1" x14ac:dyDescent="0.3">
      <c r="N56" s="55"/>
      <c r="O56" s="40">
        <f>SUM(O45:O55)</f>
        <v>1450</v>
      </c>
      <c r="P56" s="40">
        <f>SUM(P45:P55)</f>
        <v>-1450</v>
      </c>
      <c r="Q56" s="56">
        <f>SUM(Q45:Q55)</f>
        <v>0</v>
      </c>
    </row>
    <row r="57" spans="1:17" ht="15" thickTop="1" thickBot="1" x14ac:dyDescent="0.3">
      <c r="N57" s="57"/>
      <c r="O57" s="58"/>
      <c r="P57" s="58"/>
      <c r="Q57" s="59"/>
    </row>
  </sheetData>
  <mergeCells count="9">
    <mergeCell ref="N43:Q43"/>
    <mergeCell ref="N28:Q28"/>
    <mergeCell ref="N1:Q1"/>
    <mergeCell ref="N13:Q13"/>
    <mergeCell ref="N2:Q2"/>
    <mergeCell ref="A1:B1"/>
    <mergeCell ref="C2:E2"/>
    <mergeCell ref="I2:L2"/>
    <mergeCell ref="E3:F3"/>
  </mergeCells>
  <pageMargins left="0.7" right="0.7" top="0.75" bottom="0.75" header="0.3" footer="0.3"/>
  <pageSetup scale="86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Aid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Ginther</dc:creator>
  <cp:lastModifiedBy>John Ginther</cp:lastModifiedBy>
  <dcterms:created xsi:type="dcterms:W3CDTF">2023-06-22T17:43:56Z</dcterms:created>
  <dcterms:modified xsi:type="dcterms:W3CDTF">2024-08-21T14:38:27Z</dcterms:modified>
</cp:coreProperties>
</file>